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50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vanstraelen/Library/Mobile Documents/com~apple~CloudDocs/Documents/Lieven Perso Mac/Maison Seneffe/Plans/"/>
    </mc:Choice>
  </mc:AlternateContent>
  <xr:revisionPtr revIDLastSave="0" documentId="8_{BB2486ED-B400-4986-9B37-9EF972AA9527}" xr6:coauthVersionLast="47" xr6:coauthVersionMax="47" xr10:uidLastSave="{00000000-0000-0000-0000-000000000000}"/>
  <bookViews>
    <workbookView xWindow="280" yWindow="460" windowWidth="37240" windowHeight="17800" tabRatio="500" xr2:uid="{00000000-000D-0000-FFFF-FFFF00000000}"/>
  </bookViews>
  <sheets>
    <sheet name="Sheet 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6" i="1" l="1"/>
  <c r="M15" i="1"/>
  <c r="M10" i="1"/>
  <c r="M8" i="1"/>
  <c r="M7" i="1"/>
  <c r="M6" i="1"/>
  <c r="I21" i="1"/>
  <c r="I20" i="1"/>
  <c r="I17" i="1"/>
  <c r="I27" i="1"/>
  <c r="I7" i="1"/>
  <c r="I23" i="1"/>
  <c r="I22" i="1"/>
  <c r="I19" i="1"/>
  <c r="I16" i="1"/>
  <c r="I15" i="1"/>
  <c r="I14" i="1"/>
  <c r="I11" i="1"/>
  <c r="I10" i="1"/>
  <c r="I9" i="1"/>
  <c r="I8" i="1"/>
  <c r="I5" i="1"/>
  <c r="I3" i="1"/>
  <c r="F2" i="1"/>
  <c r="H2" i="1"/>
  <c r="F3" i="1"/>
  <c r="H3" i="1"/>
  <c r="F4" i="1"/>
  <c r="H4" i="1"/>
  <c r="F5" i="1"/>
  <c r="H5" i="1"/>
  <c r="F6" i="1"/>
  <c r="H6" i="1"/>
  <c r="F7" i="1"/>
  <c r="H7" i="1"/>
  <c r="F8" i="1"/>
  <c r="H8" i="1"/>
  <c r="F9" i="1"/>
  <c r="H9" i="1"/>
  <c r="F10" i="1"/>
  <c r="H10" i="1"/>
  <c r="F11" i="1"/>
  <c r="H11" i="1"/>
  <c r="F12" i="1"/>
  <c r="H12" i="1"/>
  <c r="F13" i="1"/>
  <c r="H13" i="1"/>
  <c r="F14" i="1"/>
  <c r="H14" i="1"/>
  <c r="F15" i="1"/>
  <c r="H15" i="1"/>
  <c r="F16" i="1"/>
  <c r="H16" i="1"/>
  <c r="F17" i="1"/>
  <c r="H17" i="1"/>
  <c r="F18" i="1"/>
  <c r="H18" i="1"/>
  <c r="F19" i="1"/>
  <c r="H19" i="1"/>
  <c r="F20" i="1"/>
  <c r="H20" i="1"/>
  <c r="F21" i="1"/>
  <c r="H21" i="1"/>
  <c r="F22" i="1"/>
  <c r="H22" i="1"/>
  <c r="F23" i="1"/>
  <c r="H23" i="1"/>
  <c r="F24" i="1"/>
  <c r="H24" i="1"/>
  <c r="F25" i="1"/>
  <c r="H25" i="1"/>
  <c r="F26" i="1"/>
  <c r="H26" i="1"/>
  <c r="F27" i="1"/>
  <c r="H27" i="1"/>
  <c r="H28" i="1"/>
  <c r="F29" i="1"/>
  <c r="H29" i="1"/>
  <c r="F30" i="1"/>
  <c r="H30" i="1"/>
  <c r="F31" i="1"/>
  <c r="H31" i="1"/>
  <c r="F32" i="1"/>
  <c r="H32" i="1"/>
  <c r="F33" i="1"/>
  <c r="H33" i="1"/>
  <c r="F34" i="1"/>
  <c r="H34" i="1"/>
  <c r="F35" i="1"/>
  <c r="H35" i="1"/>
  <c r="H36" i="1"/>
  <c r="F28" i="1"/>
  <c r="F36" i="1"/>
</calcChain>
</file>

<file path=xl/sharedStrings.xml><?xml version="1.0" encoding="utf-8"?>
<sst xmlns="http://schemas.openxmlformats.org/spreadsheetml/2006/main" count="207" uniqueCount="93">
  <si>
    <t>ETAGE</t>
  </si>
  <si>
    <t>Au-dessus/en-dessous</t>
  </si>
  <si>
    <t>Room</t>
  </si>
  <si>
    <t>Length (m)</t>
  </si>
  <si>
    <t>Width (m)</t>
  </si>
  <si>
    <t>Surface (m2)</t>
  </si>
  <si>
    <t>Hight (m)</t>
  </si>
  <si>
    <t>Volume (m3)</t>
  </si>
  <si>
    <t>Surface with glass (m2)</t>
  </si>
  <si>
    <t>Type of chassis</t>
  </si>
  <si>
    <t>Type of window</t>
  </si>
  <si>
    <t>Heated</t>
  </si>
  <si>
    <t>average hours per week (winter)</t>
  </si>
  <si>
    <t>Tmin</t>
  </si>
  <si>
    <t>Tmax</t>
  </si>
  <si>
    <t>Type of Production</t>
  </si>
  <si>
    <t>Type of emittors</t>
  </si>
  <si>
    <t>Ground-floor</t>
  </si>
  <si>
    <t>first floor above/ basement below</t>
  </si>
  <si>
    <t>Entrance hall</t>
  </si>
  <si>
    <t>very little</t>
  </si>
  <si>
    <t>6°C</t>
  </si>
  <si>
    <t>16°C</t>
  </si>
  <si>
    <t>CC  Gas</t>
  </si>
  <si>
    <t>Radiators</t>
  </si>
  <si>
    <t>Salon</t>
  </si>
  <si>
    <t>PVC</t>
  </si>
  <si>
    <t>Double glazing</t>
  </si>
  <si>
    <t>little</t>
  </si>
  <si>
    <t>14°C</t>
  </si>
  <si>
    <t>22°C</t>
  </si>
  <si>
    <t>Dining room</t>
  </si>
  <si>
    <t>Cabinet</t>
  </si>
  <si>
    <t>Wood</t>
  </si>
  <si>
    <t>Very little</t>
  </si>
  <si>
    <t>20°C</t>
  </si>
  <si>
    <t>first floor above/ no basement below</t>
  </si>
  <si>
    <t>Small Salon</t>
  </si>
  <si>
    <t>A lot</t>
  </si>
  <si>
    <t>18°C</t>
  </si>
  <si>
    <t>Wood stove</t>
  </si>
  <si>
    <t>Kitchen</t>
  </si>
  <si>
    <t>PVC (60%) and wood (40%)</t>
  </si>
  <si>
    <t>Double glazing (60%) and high performance glazing (40%)</t>
  </si>
  <si>
    <t>Toilet 1</t>
  </si>
  <si>
    <t>Laundry</t>
  </si>
  <si>
    <t>None</t>
  </si>
  <si>
    <t>Glasscube</t>
  </si>
  <si>
    <t>no first floor above/ no basement below</t>
  </si>
  <si>
    <t>Offie</t>
  </si>
  <si>
    <t>high performance glazing (80%), Single glazing (20%)</t>
  </si>
  <si>
    <t>Small entrance hall</t>
  </si>
  <si>
    <t>Toilet 2</t>
  </si>
  <si>
    <t>Toilet 3</t>
  </si>
  <si>
    <t>Waiting room</t>
  </si>
  <si>
    <t>first floor</t>
  </si>
  <si>
    <t>no second floor above/roof non or poor isolated</t>
  </si>
  <si>
    <t>Chambre 1</t>
  </si>
  <si>
    <t xml:space="preserve">PVC </t>
  </si>
  <si>
    <t>medium</t>
  </si>
  <si>
    <t>Salle de Bain</t>
  </si>
  <si>
    <t>CC Gas and/or Elec.</t>
  </si>
  <si>
    <t>Atelier stockage</t>
  </si>
  <si>
    <t>Single glazing</t>
  </si>
  <si>
    <t>Cage d'escalier</t>
  </si>
  <si>
    <t>No</t>
  </si>
  <si>
    <t>Dressing</t>
  </si>
  <si>
    <t>Double high performance glazing</t>
  </si>
  <si>
    <t>second floor above</t>
  </si>
  <si>
    <t>Atelier 1</t>
  </si>
  <si>
    <t>Atelier 2</t>
  </si>
  <si>
    <t>second floor</t>
  </si>
  <si>
    <t>roof not isolated</t>
  </si>
  <si>
    <t>Chambre 2</t>
  </si>
  <si>
    <t>Anti-gel</t>
  </si>
  <si>
    <t>0°C</t>
  </si>
  <si>
    <t>Chambre 3</t>
  </si>
  <si>
    <t>Grenier</t>
  </si>
  <si>
    <t>Grenier Mezzanine 1</t>
  </si>
  <si>
    <t>Grenier Mezzanine 2</t>
  </si>
  <si>
    <t>Double</t>
  </si>
  <si>
    <t>TOTAL (WITHOUT GARAGE AND BASEMENT)</t>
  </si>
  <si>
    <t>Basement</t>
  </si>
  <si>
    <t>with ground floor</t>
  </si>
  <si>
    <t>Basement 1</t>
  </si>
  <si>
    <t>Basement with cistern</t>
  </si>
  <si>
    <t>cellar</t>
  </si>
  <si>
    <t>Basement 2</t>
  </si>
  <si>
    <t>Basement with boiler</t>
  </si>
  <si>
    <t>Basement 3</t>
  </si>
  <si>
    <t>Garage</t>
  </si>
  <si>
    <t>Double garage</t>
  </si>
  <si>
    <t>TOTAL (WITH GARAGE AND BASEMENT)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</si>
</sst>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4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53">
    <cellStyle name="Followed Hyperlink" xfId="152" builtinId="9" hidden="1"/>
    <cellStyle name="Followed Hyperlink" xfId="132" builtinId="9" hidden="1"/>
    <cellStyle name="Followed Hyperlink" xfId="112" builtinId="9" hidden="1"/>
    <cellStyle name="Followed Hyperlink" xfId="86" builtinId="9" hidden="1"/>
    <cellStyle name="Followed Hyperlink" xfId="28" builtinId="9" hidden="1"/>
    <cellStyle name="Followed Hyperlink" xfId="50" builtinId="9" hidden="1"/>
    <cellStyle name="Followed Hyperlink" xfId="58" builtinId="9" hidden="1"/>
    <cellStyle name="Followed Hyperlink" xfId="38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Followed Hyperlink" xfId="16" builtinId="9" hidden="1"/>
    <cellStyle name="Followed Hyperlink" xfId="46" builtinId="9" hidden="1"/>
    <cellStyle name="Followed Hyperlink" xfId="56" builtinId="9" hidden="1"/>
    <cellStyle name="Followed Hyperlink" xfId="10" builtinId="9" hidden="1"/>
    <cellStyle name="Followed Hyperlink" xfId="18" builtinId="9" hidden="1"/>
    <cellStyle name="Followed Hyperlink" xfId="48" builtinId="9" hidden="1"/>
    <cellStyle name="Followed Hyperlink" xfId="66" builtinId="9" hidden="1"/>
    <cellStyle name="Followed Hyperlink" xfId="36" builtinId="9" hidden="1"/>
    <cellStyle name="Followed Hyperlink" xfId="26" builtinId="9" hidden="1"/>
    <cellStyle name="Followed Hyperlink" xfId="82" builtinId="9" hidden="1"/>
    <cellStyle name="Followed Hyperlink" xfId="106" builtinId="9" hidden="1"/>
    <cellStyle name="Followed Hyperlink" xfId="98" builtinId="9" hidden="1"/>
    <cellStyle name="Followed Hyperlink" xfId="90" builtinId="9" hidden="1"/>
    <cellStyle name="Followed Hyperlink" xfId="42" builtinId="9" hidden="1"/>
    <cellStyle name="Followed Hyperlink" xfId="32" builtinId="9" hidden="1"/>
    <cellStyle name="Followed Hyperlink" xfId="74" builtinId="9" hidden="1"/>
    <cellStyle name="Followed Hyperlink" xfId="54" builtinId="9" hidden="1"/>
    <cellStyle name="Followed Hyperlink" xfId="4" builtinId="9" hidden="1"/>
    <cellStyle name="Followed Hyperlink" xfId="60" builtinId="9" hidden="1"/>
    <cellStyle name="Followed Hyperlink" xfId="62" builtinId="9" hidden="1"/>
    <cellStyle name="Followed Hyperlink" xfId="30" builtinId="9" hidden="1"/>
    <cellStyle name="Followed Hyperlink" xfId="20" builtinId="9" hidden="1"/>
    <cellStyle name="Followed Hyperlink" xfId="2" builtinId="9" hidden="1"/>
    <cellStyle name="Followed Hyperlink" xfId="14" builtinId="9" hidden="1"/>
    <cellStyle name="Followed Hyperlink" xfId="22" builtinId="9" hidden="1"/>
    <cellStyle name="Followed Hyperlink" xfId="64" builtinId="9" hidden="1"/>
    <cellStyle name="Followed Hyperlink" xfId="52" builtinId="9" hidden="1"/>
    <cellStyle name="Followed Hyperlink" xfId="40" builtinId="9" hidden="1"/>
    <cellStyle name="Followed Hyperlink" xfId="70" builtinId="9" hidden="1"/>
    <cellStyle name="Followed Hyperlink" xfId="102" builtinId="9" hidden="1"/>
    <cellStyle name="Followed Hyperlink" xfId="120" builtinId="9" hidden="1"/>
    <cellStyle name="Followed Hyperlink" xfId="144" builtinId="9" hidden="1"/>
    <cellStyle name="Followed Hyperlink" xfId="142" builtinId="9" hidden="1"/>
    <cellStyle name="Followed Hyperlink" xfId="138" builtinId="9" hidden="1"/>
    <cellStyle name="Followed Hyperlink" xfId="126" builtinId="9" hidden="1"/>
    <cellStyle name="Followed Hyperlink" xfId="114" builtinId="9" hidden="1"/>
    <cellStyle name="Followed Hyperlink" xfId="140" builtinId="9" hidden="1"/>
    <cellStyle name="Followed Hyperlink" xfId="108" builtinId="9" hidden="1"/>
    <cellStyle name="Followed Hyperlink" xfId="88" builtinId="9" hidden="1"/>
    <cellStyle name="Followed Hyperlink" xfId="92" builtinId="9" hidden="1"/>
    <cellStyle name="Followed Hyperlink" xfId="80" builtinId="9" hidden="1"/>
    <cellStyle name="Followed Hyperlink" xfId="68" builtinId="9" hidden="1"/>
    <cellStyle name="Followed Hyperlink" xfId="76" builtinId="9" hidden="1"/>
    <cellStyle name="Followed Hyperlink" xfId="104" builtinId="9" hidden="1"/>
    <cellStyle name="Followed Hyperlink" xfId="96" builtinId="9" hidden="1"/>
    <cellStyle name="Followed Hyperlink" xfId="124" builtinId="9" hidden="1"/>
    <cellStyle name="Followed Hyperlink" xfId="150" builtinId="9" hidden="1"/>
    <cellStyle name="Followed Hyperlink" xfId="118" builtinId="9" hidden="1"/>
    <cellStyle name="Followed Hyperlink" xfId="130" builtinId="9" hidden="1"/>
    <cellStyle name="Followed Hyperlink" xfId="122" builtinId="9" hidden="1"/>
    <cellStyle name="Followed Hyperlink" xfId="84" builtinId="9" hidden="1"/>
    <cellStyle name="Followed Hyperlink" xfId="72" builtinId="9" hidden="1"/>
    <cellStyle name="Followed Hyperlink" xfId="100" builtinId="9" hidden="1"/>
    <cellStyle name="Followed Hyperlink" xfId="134" builtinId="9" hidden="1"/>
    <cellStyle name="Followed Hyperlink" xfId="146" builtinId="9" hidden="1"/>
    <cellStyle name="Followed Hyperlink" xfId="94" builtinId="9" hidden="1"/>
    <cellStyle name="Followed Hyperlink" xfId="110" builtinId="9" hidden="1"/>
    <cellStyle name="Followed Hyperlink" xfId="128" builtinId="9" hidden="1"/>
    <cellStyle name="Followed Hyperlink" xfId="136" builtinId="9" hidden="1"/>
    <cellStyle name="Followed Hyperlink" xfId="148" builtinId="9" hidden="1"/>
    <cellStyle name="Followed Hyperlink" xfId="116" builtinId="9" hidden="1"/>
    <cellStyle name="Followed Hyperlink" xfId="24" builtinId="9" hidden="1"/>
    <cellStyle name="Followed Hyperlink" xfId="78" builtinId="9" hidden="1"/>
    <cellStyle name="Followed Hyperlink" xfId="34" builtinId="9" hidden="1"/>
    <cellStyle name="Followed Hyperlink" xfId="44" builtinId="9" hidden="1"/>
    <cellStyle name="Hyperlink" xfId="41" builtinId="8" hidden="1"/>
    <cellStyle name="Hyperlink" xfId="17" builtinId="8" hidden="1"/>
    <cellStyle name="Hyperlink" xfId="21" builtinId="8" hidden="1"/>
    <cellStyle name="Hyperlink" xfId="29" builtinId="8" hidden="1"/>
    <cellStyle name="Hyperlink" xfId="31" builtinId="8" hidden="1"/>
    <cellStyle name="Hyperlink" xfId="9" builtinId="8" hidden="1"/>
    <cellStyle name="Hyperlink" xfId="11" builtinId="8" hidden="1"/>
    <cellStyle name="Hyperlink" xfId="3" builtinId="8" hidden="1"/>
    <cellStyle name="Hyperlink" xfId="13" builtinId="8" hidden="1"/>
    <cellStyle name="Hyperlink" xfId="25" builtinId="8" hidden="1"/>
    <cellStyle name="Hyperlink" xfId="23" builtinId="8" hidden="1"/>
    <cellStyle name="Hyperlink" xfId="75" builtinId="8" hidden="1"/>
    <cellStyle name="Hyperlink" xfId="65" builtinId="8" hidden="1"/>
    <cellStyle name="Hyperlink" xfId="55" builtinId="8" hidden="1"/>
    <cellStyle name="Hyperlink" xfId="47" builtinId="8" hidden="1"/>
    <cellStyle name="Hyperlink" xfId="1" builtinId="8" hidden="1"/>
    <cellStyle name="Hyperlink" xfId="27" builtinId="8" hidden="1"/>
    <cellStyle name="Hyperlink" xfId="59" builtinId="8" hidden="1"/>
    <cellStyle name="Hyperlink" xfId="61" builtinId="8" hidden="1"/>
    <cellStyle name="Hyperlink" xfId="63" builtinId="8" hidden="1"/>
    <cellStyle name="Hyperlink" xfId="71" builtinId="8" hidden="1"/>
    <cellStyle name="Hyperlink" xfId="73" builtinId="8" hidden="1"/>
    <cellStyle name="Hyperlink" xfId="57" builtinId="8" hidden="1"/>
    <cellStyle name="Hyperlink" xfId="43" builtinId="8" hidden="1"/>
    <cellStyle name="Hyperlink" xfId="45" builtinId="8" hidden="1"/>
    <cellStyle name="Hyperlink" xfId="49" builtinId="8" hidden="1"/>
    <cellStyle name="Hyperlink" xfId="35" builtinId="8" hidden="1"/>
    <cellStyle name="Hyperlink" xfId="39" builtinId="8" hidden="1"/>
    <cellStyle name="Hyperlink" xfId="33" builtinId="8" hidden="1"/>
    <cellStyle name="Hyperlink" xfId="51" builtinId="8" hidden="1"/>
    <cellStyle name="Hyperlink" xfId="69" builtinId="8" hidden="1"/>
    <cellStyle name="Hyperlink" xfId="67" builtinId="8" hidden="1"/>
    <cellStyle name="Hyperlink" xfId="53" builtinId="8" hidden="1"/>
    <cellStyle name="Hyperlink" xfId="37" builtinId="8" hidden="1"/>
    <cellStyle name="Hyperlink" xfId="15" builtinId="8" hidden="1"/>
    <cellStyle name="Hyperlink" xfId="5" builtinId="8" hidden="1"/>
    <cellStyle name="Hyperlink" xfId="7" builtinId="8" hidden="1"/>
    <cellStyle name="Hyperlink" xfId="19" builtinId="8" hidden="1"/>
    <cellStyle name="Hyperlink" xfId="131" builtinId="8" hidden="1"/>
    <cellStyle name="Hyperlink" xfId="99" builtinId="8" hidden="1"/>
    <cellStyle name="Hyperlink" xfId="101" builtinId="8" hidden="1"/>
    <cellStyle name="Hyperlink" xfId="103" builtinId="8" hidden="1"/>
    <cellStyle name="Hyperlink" xfId="115" builtinId="8" hidden="1"/>
    <cellStyle name="Hyperlink" xfId="117" builtinId="8" hidden="1"/>
    <cellStyle name="Hyperlink" xfId="85" builtinId="8" hidden="1"/>
    <cellStyle name="Hyperlink" xfId="87" builtinId="8" hidden="1"/>
    <cellStyle name="Hyperlink" xfId="91" builtinId="8" hidden="1"/>
    <cellStyle name="Hyperlink" xfId="79" builtinId="8" hidden="1"/>
    <cellStyle name="Hyperlink" xfId="83" builtinId="8" hidden="1"/>
    <cellStyle name="Hyperlink" xfId="93" builtinId="8" hidden="1"/>
    <cellStyle name="Hyperlink" xfId="109" builtinId="8" hidden="1"/>
    <cellStyle name="Hyperlink" xfId="107" builtinId="8" hidden="1"/>
    <cellStyle name="Hyperlink" xfId="95" builtinId="8" hidden="1"/>
    <cellStyle name="Hyperlink" xfId="81" builtinId="8" hidden="1"/>
    <cellStyle name="Hyperlink" xfId="121" builtinId="8" hidden="1"/>
    <cellStyle name="Hyperlink" xfId="149" builtinId="8" hidden="1"/>
    <cellStyle name="Hyperlink" xfId="125" builtinId="8" hidden="1"/>
    <cellStyle name="Hyperlink" xfId="139" builtinId="8" hidden="1"/>
    <cellStyle name="Hyperlink" xfId="77" builtinId="8" hidden="1"/>
    <cellStyle name="Hyperlink" xfId="111" builtinId="8" hidden="1"/>
    <cellStyle name="Hyperlink" xfId="147" builtinId="8" hidden="1"/>
    <cellStyle name="Hyperlink" xfId="145" builtinId="8" hidden="1"/>
    <cellStyle name="Hyperlink" xfId="137" builtinId="8" hidden="1"/>
    <cellStyle name="Hyperlink" xfId="129" builtinId="8" hidden="1"/>
    <cellStyle name="Hyperlink" xfId="113" builtinId="8" hidden="1"/>
    <cellStyle name="Hyperlink" xfId="97" builtinId="8" hidden="1"/>
    <cellStyle name="Hyperlink" xfId="89" builtinId="8" hidden="1"/>
    <cellStyle name="Hyperlink" xfId="151" builtinId="8" hidden="1"/>
    <cellStyle name="Hyperlink" xfId="105" builtinId="8" hidden="1"/>
    <cellStyle name="Hyperlink" xfId="133" builtinId="8" hidden="1"/>
    <cellStyle name="Hyperlink" xfId="135" builtinId="8" hidden="1"/>
    <cellStyle name="Hyperlink" xfId="141" builtinId="8" hidden="1"/>
    <cellStyle name="Hyperlink" xfId="143" builtinId="8" hidden="1"/>
    <cellStyle name="Hyperlink" xfId="123" builtinId="8" hidden="1"/>
    <cellStyle name="Hyperlink" xfId="127" builtinId="8" hidden="1"/>
    <cellStyle name="Hyperlink" xfId="11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topLeftCell="C1" workbookViewId="0">
      <selection activeCell="K13" sqref="K13"/>
    </sheetView>
  </sheetViews>
  <sheetFormatPr defaultColWidth="11" defaultRowHeight="15.95"/>
  <cols>
    <col min="2" max="2" width="41" customWidth="1"/>
    <col min="3" max="3" width="18.625" bestFit="1" customWidth="1"/>
    <col min="4" max="4" width="9" bestFit="1" customWidth="1"/>
    <col min="5" max="5" width="9" customWidth="1"/>
    <col min="6" max="8" width="8" customWidth="1"/>
    <col min="9" max="9" width="11.5" customWidth="1"/>
    <col min="10" max="10" width="20.875" customWidth="1"/>
    <col min="11" max="11" width="48.75" bestFit="1" customWidth="1"/>
    <col min="12" max="12" width="9.375" bestFit="1" customWidth="1"/>
    <col min="13" max="13" width="11.875" customWidth="1"/>
    <col min="14" max="14" width="7.5" customWidth="1"/>
    <col min="15" max="15" width="7" customWidth="1"/>
    <col min="16" max="16" width="22" customWidth="1"/>
    <col min="17" max="17" width="11.5" customWidth="1"/>
  </cols>
  <sheetData>
    <row r="1" spans="1:17" s="6" customFormat="1" ht="64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</row>
    <row r="2" spans="1:17" ht="15.75">
      <c r="A2" t="s">
        <v>17</v>
      </c>
      <c r="B2" t="s">
        <v>18</v>
      </c>
      <c r="C2" t="s">
        <v>19</v>
      </c>
      <c r="D2" s="1">
        <v>8.75</v>
      </c>
      <c r="E2" s="1">
        <v>1.7</v>
      </c>
      <c r="F2" s="1">
        <f>D2*E2</f>
        <v>14.875</v>
      </c>
      <c r="G2" s="1">
        <v>3.75</v>
      </c>
      <c r="H2" s="1">
        <f>F2*G2</f>
        <v>55.78125</v>
      </c>
      <c r="I2" s="1"/>
      <c r="L2" t="s">
        <v>20</v>
      </c>
      <c r="M2">
        <v>12</v>
      </c>
      <c r="N2" t="s">
        <v>21</v>
      </c>
      <c r="O2" t="s">
        <v>22</v>
      </c>
      <c r="P2" t="s">
        <v>23</v>
      </c>
      <c r="Q2" t="s">
        <v>24</v>
      </c>
    </row>
    <row r="3" spans="1:17" ht="15.75">
      <c r="C3" t="s">
        <v>25</v>
      </c>
      <c r="D3" s="1">
        <v>4.5</v>
      </c>
      <c r="E3" s="1">
        <v>4</v>
      </c>
      <c r="F3" s="1">
        <f t="shared" ref="F3:F27" si="0">D3*E3</f>
        <v>18</v>
      </c>
      <c r="G3" s="1">
        <v>3.75</v>
      </c>
      <c r="H3" s="1">
        <f t="shared" ref="H3:H26" si="1">F3*G3</f>
        <v>67.5</v>
      </c>
      <c r="I3" s="1">
        <f>1.5*2.5</f>
        <v>3.75</v>
      </c>
      <c r="J3" t="s">
        <v>26</v>
      </c>
      <c r="K3" t="s">
        <v>27</v>
      </c>
      <c r="L3" t="s">
        <v>28</v>
      </c>
      <c r="M3">
        <v>4</v>
      </c>
      <c r="N3" t="s">
        <v>29</v>
      </c>
      <c r="O3" t="s">
        <v>30</v>
      </c>
      <c r="P3" t="s">
        <v>23</v>
      </c>
      <c r="Q3" t="s">
        <v>24</v>
      </c>
    </row>
    <row r="4" spans="1:17" ht="15.75">
      <c r="C4" t="s">
        <v>31</v>
      </c>
      <c r="D4" s="1">
        <v>4.8</v>
      </c>
      <c r="E4" s="1">
        <v>4</v>
      </c>
      <c r="F4" s="1">
        <f t="shared" si="0"/>
        <v>19.2</v>
      </c>
      <c r="G4" s="1">
        <v>3.75</v>
      </c>
      <c r="H4" s="1">
        <f t="shared" si="1"/>
        <v>72</v>
      </c>
      <c r="I4" s="1"/>
      <c r="L4" t="s">
        <v>28</v>
      </c>
      <c r="M4">
        <v>4</v>
      </c>
      <c r="N4" t="s">
        <v>29</v>
      </c>
      <c r="O4" t="s">
        <v>30</v>
      </c>
      <c r="P4" t="s">
        <v>23</v>
      </c>
      <c r="Q4" t="s">
        <v>24</v>
      </c>
    </row>
    <row r="5" spans="1:17" ht="15.75">
      <c r="C5" t="s">
        <v>32</v>
      </c>
      <c r="D5" s="1">
        <v>6</v>
      </c>
      <c r="E5" s="1">
        <v>3.7</v>
      </c>
      <c r="F5" s="1">
        <f t="shared" ref="F5" si="2">D5*E5</f>
        <v>22.200000000000003</v>
      </c>
      <c r="G5" s="1">
        <v>3</v>
      </c>
      <c r="H5" s="1">
        <f t="shared" si="1"/>
        <v>66.600000000000009</v>
      </c>
      <c r="I5" s="1">
        <f>3*2</f>
        <v>6</v>
      </c>
      <c r="J5" t="s">
        <v>33</v>
      </c>
      <c r="K5" t="s">
        <v>27</v>
      </c>
      <c r="L5" t="s">
        <v>34</v>
      </c>
      <c r="N5" t="s">
        <v>21</v>
      </c>
      <c r="O5" t="s">
        <v>35</v>
      </c>
      <c r="P5" t="s">
        <v>23</v>
      </c>
      <c r="Q5" t="s">
        <v>24</v>
      </c>
    </row>
    <row r="6" spans="1:17" ht="15.75">
      <c r="B6" t="s">
        <v>36</v>
      </c>
      <c r="C6" t="s">
        <v>37</v>
      </c>
      <c r="D6" s="1">
        <v>4.8</v>
      </c>
      <c r="E6" s="1">
        <v>3</v>
      </c>
      <c r="F6" s="1">
        <f t="shared" si="0"/>
        <v>14.399999999999999</v>
      </c>
      <c r="G6" s="1">
        <v>2.6</v>
      </c>
      <c r="H6" s="1">
        <f t="shared" si="1"/>
        <v>37.44</v>
      </c>
      <c r="I6" s="1"/>
      <c r="L6" t="s">
        <v>38</v>
      </c>
      <c r="M6">
        <f>7*24</f>
        <v>168</v>
      </c>
      <c r="N6" t="s">
        <v>39</v>
      </c>
      <c r="O6" t="s">
        <v>30</v>
      </c>
      <c r="P6" t="s">
        <v>40</v>
      </c>
    </row>
    <row r="7" spans="1:17" ht="15.75">
      <c r="C7" t="s">
        <v>41</v>
      </c>
      <c r="D7" s="1">
        <v>4.5999999999999996</v>
      </c>
      <c r="E7" s="1">
        <v>3</v>
      </c>
      <c r="F7" s="1">
        <f t="shared" si="0"/>
        <v>13.799999999999999</v>
      </c>
      <c r="G7" s="1">
        <v>2.6</v>
      </c>
      <c r="H7" s="1">
        <f t="shared" si="1"/>
        <v>35.879999999999995</v>
      </c>
      <c r="I7" s="1">
        <f>1*1.5+ 1*0.5+0.5*0.5</f>
        <v>2.25</v>
      </c>
      <c r="J7" t="s">
        <v>42</v>
      </c>
      <c r="K7" t="s">
        <v>43</v>
      </c>
      <c r="L7" t="s">
        <v>38</v>
      </c>
      <c r="M7">
        <f>7*24</f>
        <v>168</v>
      </c>
      <c r="N7" t="s">
        <v>39</v>
      </c>
      <c r="O7" t="s">
        <v>30</v>
      </c>
      <c r="P7" t="s">
        <v>40</v>
      </c>
    </row>
    <row r="8" spans="1:17" ht="15.75">
      <c r="C8" t="s">
        <v>44</v>
      </c>
      <c r="D8" s="1">
        <v>1.5</v>
      </c>
      <c r="E8" s="1">
        <v>1</v>
      </c>
      <c r="F8" s="1">
        <f t="shared" si="0"/>
        <v>1.5</v>
      </c>
      <c r="G8" s="1">
        <v>2.6</v>
      </c>
      <c r="H8" s="1">
        <f t="shared" si="1"/>
        <v>3.9000000000000004</v>
      </c>
      <c r="I8" s="1">
        <f>0.4*0.3</f>
        <v>0.12</v>
      </c>
      <c r="J8" t="s">
        <v>33</v>
      </c>
      <c r="L8" t="s">
        <v>38</v>
      </c>
      <c r="M8">
        <f>7*24</f>
        <v>168</v>
      </c>
      <c r="N8" t="s">
        <v>39</v>
      </c>
      <c r="O8" t="s">
        <v>30</v>
      </c>
      <c r="P8" t="s">
        <v>40</v>
      </c>
    </row>
    <row r="9" spans="1:17" ht="15.75">
      <c r="C9" t="s">
        <v>45</v>
      </c>
      <c r="D9" s="1">
        <v>4</v>
      </c>
      <c r="E9" s="1">
        <v>3</v>
      </c>
      <c r="F9" s="1">
        <f t="shared" si="0"/>
        <v>12</v>
      </c>
      <c r="G9" s="1">
        <v>2.6</v>
      </c>
      <c r="H9" s="1">
        <f t="shared" si="1"/>
        <v>31.200000000000003</v>
      </c>
      <c r="I9" s="1">
        <f>2.5*1.8</f>
        <v>4.5</v>
      </c>
      <c r="J9" t="s">
        <v>46</v>
      </c>
      <c r="K9" t="s">
        <v>47</v>
      </c>
      <c r="L9" t="s">
        <v>28</v>
      </c>
      <c r="N9" t="s">
        <v>29</v>
      </c>
      <c r="O9" t="s">
        <v>22</v>
      </c>
    </row>
    <row r="10" spans="1:17" ht="15.75">
      <c r="B10" t="s">
        <v>48</v>
      </c>
      <c r="C10" t="s">
        <v>49</v>
      </c>
      <c r="D10" s="1">
        <v>4.8</v>
      </c>
      <c r="E10" s="1">
        <v>3.3</v>
      </c>
      <c r="F10" s="1">
        <f t="shared" si="0"/>
        <v>15.839999999999998</v>
      </c>
      <c r="G10" s="1">
        <v>3.6</v>
      </c>
      <c r="H10" s="1">
        <f t="shared" si="1"/>
        <v>57.023999999999994</v>
      </c>
      <c r="I10" s="1">
        <f>3*(1.5*2.5)+2*(1*2.5)</f>
        <v>16.25</v>
      </c>
      <c r="J10" t="s">
        <v>33</v>
      </c>
      <c r="K10" t="s">
        <v>50</v>
      </c>
      <c r="L10" t="s">
        <v>38</v>
      </c>
      <c r="M10">
        <f>7*24</f>
        <v>168</v>
      </c>
      <c r="N10" t="s">
        <v>39</v>
      </c>
      <c r="O10" t="s">
        <v>30</v>
      </c>
      <c r="P10" t="s">
        <v>40</v>
      </c>
    </row>
    <row r="11" spans="1:17" ht="15.75">
      <c r="C11" t="s">
        <v>51</v>
      </c>
      <c r="D11" s="1">
        <v>2</v>
      </c>
      <c r="E11" s="1">
        <v>2</v>
      </c>
      <c r="F11" s="1">
        <f t="shared" si="0"/>
        <v>4</v>
      </c>
      <c r="G11" s="1">
        <v>2.2999999999999998</v>
      </c>
      <c r="H11" s="1">
        <f t="shared" si="1"/>
        <v>9.1999999999999993</v>
      </c>
      <c r="I11" s="1">
        <f>0.4*0.6</f>
        <v>0.24</v>
      </c>
      <c r="J11" t="s">
        <v>33</v>
      </c>
      <c r="K11" t="s">
        <v>27</v>
      </c>
      <c r="L11" t="s">
        <v>34</v>
      </c>
      <c r="N11" t="s">
        <v>21</v>
      </c>
      <c r="O11" t="s">
        <v>22</v>
      </c>
      <c r="P11" t="s">
        <v>23</v>
      </c>
      <c r="Q11" t="s">
        <v>24</v>
      </c>
    </row>
    <row r="12" spans="1:17" ht="15.75">
      <c r="C12" t="s">
        <v>52</v>
      </c>
      <c r="D12" s="1">
        <v>1.1000000000000001</v>
      </c>
      <c r="E12" s="1">
        <v>0.9</v>
      </c>
      <c r="F12" s="1">
        <f t="shared" si="0"/>
        <v>0.9900000000000001</v>
      </c>
      <c r="G12" s="1">
        <v>3</v>
      </c>
      <c r="H12" s="1">
        <f t="shared" si="1"/>
        <v>2.97</v>
      </c>
      <c r="I12" s="1"/>
      <c r="L12" t="s">
        <v>34</v>
      </c>
      <c r="N12" t="s">
        <v>21</v>
      </c>
      <c r="O12" t="s">
        <v>35</v>
      </c>
      <c r="P12" t="s">
        <v>23</v>
      </c>
      <c r="Q12" t="s">
        <v>24</v>
      </c>
    </row>
    <row r="13" spans="1:17" ht="15.75">
      <c r="C13" t="s">
        <v>53</v>
      </c>
      <c r="D13" s="1">
        <v>2</v>
      </c>
      <c r="E13" s="1">
        <v>0.9</v>
      </c>
      <c r="F13" s="1">
        <f t="shared" si="0"/>
        <v>1.8</v>
      </c>
      <c r="G13" s="1">
        <v>3</v>
      </c>
      <c r="H13" s="1">
        <f t="shared" si="1"/>
        <v>5.4</v>
      </c>
      <c r="I13" s="1"/>
      <c r="L13" t="s">
        <v>34</v>
      </c>
      <c r="N13" t="s">
        <v>21</v>
      </c>
      <c r="O13" t="s">
        <v>35</v>
      </c>
      <c r="P13" t="s">
        <v>23</v>
      </c>
      <c r="Q13" t="s">
        <v>24</v>
      </c>
    </row>
    <row r="14" spans="1:17" ht="15.75">
      <c r="C14" t="s">
        <v>54</v>
      </c>
      <c r="D14" s="1">
        <v>6</v>
      </c>
      <c r="E14" s="1">
        <v>3</v>
      </c>
      <c r="F14" s="1">
        <f t="shared" si="0"/>
        <v>18</v>
      </c>
      <c r="G14" s="1">
        <v>2.2999999999999998</v>
      </c>
      <c r="H14" s="1">
        <f t="shared" si="1"/>
        <v>41.4</v>
      </c>
      <c r="I14" s="1">
        <f>1.5*0.4</f>
        <v>0.60000000000000009</v>
      </c>
      <c r="J14" t="s">
        <v>33</v>
      </c>
      <c r="K14" t="s">
        <v>27</v>
      </c>
      <c r="L14" t="s">
        <v>34</v>
      </c>
      <c r="N14" t="s">
        <v>21</v>
      </c>
      <c r="O14" t="s">
        <v>35</v>
      </c>
      <c r="P14" t="s">
        <v>23</v>
      </c>
      <c r="Q14" t="s">
        <v>24</v>
      </c>
    </row>
    <row r="15" spans="1:17" ht="15.75">
      <c r="A15" t="s">
        <v>55</v>
      </c>
      <c r="B15" t="s">
        <v>56</v>
      </c>
      <c r="C15" t="s">
        <v>57</v>
      </c>
      <c r="D15" s="1">
        <v>4.5</v>
      </c>
      <c r="E15" s="1">
        <v>3</v>
      </c>
      <c r="F15" s="1">
        <f t="shared" si="0"/>
        <v>13.5</v>
      </c>
      <c r="G15" s="1">
        <v>2.4</v>
      </c>
      <c r="H15" s="1">
        <f t="shared" si="1"/>
        <v>32.4</v>
      </c>
      <c r="I15" s="1">
        <f>1*1.5</f>
        <v>1.5</v>
      </c>
      <c r="J15" t="s">
        <v>58</v>
      </c>
      <c r="K15" t="s">
        <v>27</v>
      </c>
      <c r="L15" t="s">
        <v>59</v>
      </c>
      <c r="M15">
        <f>8*7</f>
        <v>56</v>
      </c>
      <c r="N15" t="s">
        <v>29</v>
      </c>
      <c r="O15" t="s">
        <v>22</v>
      </c>
      <c r="P15" t="s">
        <v>23</v>
      </c>
      <c r="Q15" t="s">
        <v>24</v>
      </c>
    </row>
    <row r="16" spans="1:17" ht="15.75">
      <c r="C16" t="s">
        <v>60</v>
      </c>
      <c r="D16" s="1">
        <v>3.7</v>
      </c>
      <c r="E16" s="1">
        <v>3</v>
      </c>
      <c r="F16" s="1">
        <f t="shared" si="0"/>
        <v>11.100000000000001</v>
      </c>
      <c r="G16" s="1">
        <v>2.4</v>
      </c>
      <c r="H16" s="1">
        <f t="shared" si="1"/>
        <v>26.640000000000004</v>
      </c>
      <c r="I16" s="1">
        <f>1*1.5</f>
        <v>1.5</v>
      </c>
      <c r="J16" t="s">
        <v>58</v>
      </c>
      <c r="K16" t="s">
        <v>27</v>
      </c>
      <c r="L16" t="s">
        <v>59</v>
      </c>
      <c r="M16">
        <f>2*7</f>
        <v>14</v>
      </c>
      <c r="N16" t="s">
        <v>29</v>
      </c>
      <c r="O16" t="s">
        <v>30</v>
      </c>
      <c r="P16" t="s">
        <v>61</v>
      </c>
      <c r="Q16" t="s">
        <v>24</v>
      </c>
    </row>
    <row r="17" spans="1:17" ht="15.75">
      <c r="C17" t="s">
        <v>62</v>
      </c>
      <c r="D17" s="1">
        <v>5.9</v>
      </c>
      <c r="E17" s="1">
        <v>3.7</v>
      </c>
      <c r="F17" s="1">
        <f t="shared" si="0"/>
        <v>21.830000000000002</v>
      </c>
      <c r="G17" s="1">
        <v>2.6</v>
      </c>
      <c r="H17" s="1">
        <f t="shared" si="1"/>
        <v>56.75800000000001</v>
      </c>
      <c r="I17" s="1">
        <f>2*(1*1.5)</f>
        <v>3</v>
      </c>
      <c r="J17" t="s">
        <v>33</v>
      </c>
      <c r="K17" t="s">
        <v>63</v>
      </c>
      <c r="L17" t="s">
        <v>34</v>
      </c>
      <c r="N17" t="s">
        <v>29</v>
      </c>
      <c r="O17" t="s">
        <v>35</v>
      </c>
      <c r="P17" t="s">
        <v>23</v>
      </c>
      <c r="Q17" t="s">
        <v>24</v>
      </c>
    </row>
    <row r="18" spans="1:17" ht="15.75">
      <c r="C18" t="s">
        <v>64</v>
      </c>
      <c r="D18" s="1">
        <v>4.8</v>
      </c>
      <c r="E18" s="1">
        <v>1.7</v>
      </c>
      <c r="F18" s="1">
        <f t="shared" si="0"/>
        <v>8.16</v>
      </c>
      <c r="G18" s="1">
        <v>3.4</v>
      </c>
      <c r="H18" s="1">
        <f t="shared" si="1"/>
        <v>27.744</v>
      </c>
      <c r="I18" s="1"/>
      <c r="L18" t="s">
        <v>65</v>
      </c>
      <c r="N18" t="s">
        <v>29</v>
      </c>
      <c r="O18" t="s">
        <v>22</v>
      </c>
    </row>
    <row r="19" spans="1:17" ht="15.75">
      <c r="C19" t="s">
        <v>66</v>
      </c>
      <c r="D19" s="1">
        <v>4</v>
      </c>
      <c r="E19" s="1">
        <v>3</v>
      </c>
      <c r="F19" s="1">
        <f t="shared" si="0"/>
        <v>12</v>
      </c>
      <c r="G19" s="1">
        <v>2</v>
      </c>
      <c r="H19" s="1">
        <f t="shared" si="1"/>
        <v>24</v>
      </c>
      <c r="I19" s="1">
        <f>1*0.6</f>
        <v>0.6</v>
      </c>
      <c r="J19" t="s">
        <v>33</v>
      </c>
      <c r="K19" t="s">
        <v>67</v>
      </c>
      <c r="L19" t="s">
        <v>65</v>
      </c>
    </row>
    <row r="20" spans="1:17" ht="15.75">
      <c r="B20" t="s">
        <v>68</v>
      </c>
      <c r="C20" t="s">
        <v>69</v>
      </c>
      <c r="D20" s="1">
        <v>4.3</v>
      </c>
      <c r="E20" s="1">
        <v>5.8</v>
      </c>
      <c r="F20" s="1">
        <f t="shared" si="0"/>
        <v>24.939999999999998</v>
      </c>
      <c r="G20" s="1">
        <v>3.4</v>
      </c>
      <c r="H20" s="1">
        <f t="shared" si="1"/>
        <v>84.795999999999992</v>
      </c>
      <c r="I20" s="1">
        <f>1.5*2+1*2</f>
        <v>5</v>
      </c>
      <c r="J20" s="4" t="s">
        <v>58</v>
      </c>
      <c r="K20" t="s">
        <v>27</v>
      </c>
      <c r="L20" t="s">
        <v>28</v>
      </c>
      <c r="M20">
        <v>12</v>
      </c>
      <c r="N20" t="s">
        <v>29</v>
      </c>
      <c r="O20" t="s">
        <v>30</v>
      </c>
      <c r="P20" t="s">
        <v>61</v>
      </c>
      <c r="Q20" t="s">
        <v>24</v>
      </c>
    </row>
    <row r="21" spans="1:17" ht="15.75">
      <c r="C21" t="s">
        <v>70</v>
      </c>
      <c r="D21" s="1">
        <v>4.8</v>
      </c>
      <c r="E21" s="1">
        <v>3.9</v>
      </c>
      <c r="F21" s="1">
        <f t="shared" si="0"/>
        <v>18.72</v>
      </c>
      <c r="G21" s="1">
        <v>3.4</v>
      </c>
      <c r="H21" s="1">
        <f t="shared" si="1"/>
        <v>63.647999999999996</v>
      </c>
      <c r="I21" s="1">
        <f>1.5*2</f>
        <v>3</v>
      </c>
      <c r="J21" s="4" t="s">
        <v>58</v>
      </c>
      <c r="K21" t="s">
        <v>27</v>
      </c>
      <c r="L21" t="s">
        <v>28</v>
      </c>
      <c r="M21">
        <v>12</v>
      </c>
      <c r="N21" t="s">
        <v>29</v>
      </c>
      <c r="O21" t="s">
        <v>30</v>
      </c>
      <c r="P21" t="s">
        <v>61</v>
      </c>
      <c r="Q21" t="s">
        <v>24</v>
      </c>
    </row>
    <row r="22" spans="1:17" ht="15.75">
      <c r="A22" t="s">
        <v>71</v>
      </c>
      <c r="B22" t="s">
        <v>72</v>
      </c>
      <c r="C22" t="s">
        <v>73</v>
      </c>
      <c r="D22" s="1">
        <v>4.3</v>
      </c>
      <c r="E22" s="1">
        <v>1.7</v>
      </c>
      <c r="F22" s="1">
        <f t="shared" si="0"/>
        <v>7.31</v>
      </c>
      <c r="G22" s="1">
        <v>3</v>
      </c>
      <c r="H22" s="1">
        <f t="shared" si="1"/>
        <v>21.93</v>
      </c>
      <c r="I22" s="1">
        <f>1*1</f>
        <v>1</v>
      </c>
      <c r="J22" s="4" t="s">
        <v>58</v>
      </c>
      <c r="K22" t="s">
        <v>27</v>
      </c>
      <c r="L22" t="s">
        <v>74</v>
      </c>
      <c r="N22" t="s">
        <v>75</v>
      </c>
      <c r="O22" t="s">
        <v>21</v>
      </c>
      <c r="P22" t="s">
        <v>23</v>
      </c>
      <c r="Q22" t="s">
        <v>24</v>
      </c>
    </row>
    <row r="23" spans="1:17" ht="15.75">
      <c r="C23" t="s">
        <v>76</v>
      </c>
      <c r="D23" s="1">
        <v>2.5</v>
      </c>
      <c r="E23" s="1">
        <v>3</v>
      </c>
      <c r="F23" s="1">
        <f t="shared" si="0"/>
        <v>7.5</v>
      </c>
      <c r="G23" s="1">
        <v>2.4</v>
      </c>
      <c r="H23" s="1">
        <f t="shared" si="1"/>
        <v>18</v>
      </c>
      <c r="I23" s="1">
        <f>1*1</f>
        <v>1</v>
      </c>
      <c r="J23" s="4" t="s">
        <v>58</v>
      </c>
      <c r="K23" t="s">
        <v>27</v>
      </c>
      <c r="L23" t="s">
        <v>74</v>
      </c>
      <c r="N23" t="s">
        <v>75</v>
      </c>
      <c r="O23" t="s">
        <v>21</v>
      </c>
      <c r="P23" t="s">
        <v>23</v>
      </c>
      <c r="Q23" t="s">
        <v>24</v>
      </c>
    </row>
    <row r="24" spans="1:17" ht="15.75">
      <c r="C24" t="s">
        <v>77</v>
      </c>
      <c r="D24" s="1">
        <v>6.4</v>
      </c>
      <c r="E24" s="1">
        <v>3.9</v>
      </c>
      <c r="F24" s="1">
        <f t="shared" si="0"/>
        <v>24.96</v>
      </c>
      <c r="G24" s="1">
        <v>5</v>
      </c>
      <c r="H24" s="1">
        <f t="shared" si="1"/>
        <v>124.80000000000001</v>
      </c>
      <c r="I24" s="1"/>
      <c r="L24" t="s">
        <v>65</v>
      </c>
    </row>
    <row r="25" spans="1:17" ht="15.75">
      <c r="C25" t="s">
        <v>78</v>
      </c>
      <c r="D25" s="1">
        <v>2.5</v>
      </c>
      <c r="E25" s="1">
        <v>5.8</v>
      </c>
      <c r="F25" s="1">
        <f t="shared" si="0"/>
        <v>14.5</v>
      </c>
      <c r="G25" s="1">
        <v>2.6</v>
      </c>
      <c r="H25" s="1">
        <f t="shared" si="1"/>
        <v>37.700000000000003</v>
      </c>
      <c r="I25" s="1"/>
      <c r="L25" t="s">
        <v>65</v>
      </c>
    </row>
    <row r="26" spans="1:17" ht="15.75">
      <c r="C26" t="s">
        <v>79</v>
      </c>
      <c r="D26" s="1">
        <v>4.8</v>
      </c>
      <c r="E26" s="1">
        <v>1.7</v>
      </c>
      <c r="F26" s="1">
        <f t="shared" si="0"/>
        <v>8.16</v>
      </c>
      <c r="G26" s="1">
        <v>3</v>
      </c>
      <c r="H26" s="1">
        <f t="shared" si="1"/>
        <v>24.48</v>
      </c>
      <c r="I26" s="1"/>
      <c r="L26" t="s">
        <v>65</v>
      </c>
    </row>
    <row r="27" spans="1:17" ht="15.75">
      <c r="C27" t="s">
        <v>64</v>
      </c>
      <c r="D27" s="1">
        <v>4.8</v>
      </c>
      <c r="E27" s="1">
        <v>1.7</v>
      </c>
      <c r="F27" s="1">
        <f t="shared" si="0"/>
        <v>8.16</v>
      </c>
      <c r="G27" s="1">
        <v>2</v>
      </c>
      <c r="H27" s="1">
        <f>F27*G27</f>
        <v>16.32</v>
      </c>
      <c r="I27" s="1">
        <f>1*1.5</f>
        <v>1.5</v>
      </c>
      <c r="J27" t="s">
        <v>58</v>
      </c>
      <c r="K27" t="s">
        <v>80</v>
      </c>
      <c r="L27" t="s">
        <v>65</v>
      </c>
    </row>
    <row r="28" spans="1:17" s="2" customFormat="1" ht="15.75">
      <c r="A28" s="2" t="s">
        <v>81</v>
      </c>
      <c r="D28" s="3"/>
      <c r="E28" s="3"/>
      <c r="F28" s="3">
        <f>SUM(F2:F27)</f>
        <v>337.44500000000005</v>
      </c>
      <c r="G28" s="3"/>
      <c r="H28" s="3">
        <f>SUM(H2:H27)</f>
        <v>1045.51125</v>
      </c>
      <c r="I28" s="3"/>
    </row>
    <row r="29" spans="1:17" ht="15.75">
      <c r="A29" t="s">
        <v>82</v>
      </c>
      <c r="B29" t="s">
        <v>83</v>
      </c>
      <c r="C29" t="s">
        <v>84</v>
      </c>
      <c r="D29" s="1">
        <v>4.3</v>
      </c>
      <c r="E29" s="1">
        <v>1.6</v>
      </c>
      <c r="F29" s="1">
        <f t="shared" ref="F29:F35" si="3">D29*E29</f>
        <v>6.88</v>
      </c>
      <c r="G29" s="1">
        <v>1.8</v>
      </c>
      <c r="H29" s="1">
        <f>F29*G29</f>
        <v>12.384</v>
      </c>
      <c r="I29" s="1"/>
      <c r="L29" t="s">
        <v>65</v>
      </c>
    </row>
    <row r="30" spans="1:17" ht="15.75">
      <c r="C30" t="s">
        <v>85</v>
      </c>
      <c r="D30" s="1">
        <v>4.5</v>
      </c>
      <c r="E30" s="1">
        <v>4</v>
      </c>
      <c r="F30" s="1">
        <f t="shared" si="3"/>
        <v>18</v>
      </c>
      <c r="G30" s="1">
        <v>1.8</v>
      </c>
      <c r="H30" s="1">
        <f t="shared" ref="H30:H35" si="4">F30*G30</f>
        <v>32.4</v>
      </c>
      <c r="I30" s="1"/>
      <c r="L30" t="s">
        <v>65</v>
      </c>
    </row>
    <row r="31" spans="1:17" ht="15.75">
      <c r="C31" t="s">
        <v>86</v>
      </c>
      <c r="D31" s="1">
        <v>3.5</v>
      </c>
      <c r="E31" s="1">
        <v>2</v>
      </c>
      <c r="F31" s="1">
        <f t="shared" si="3"/>
        <v>7</v>
      </c>
      <c r="G31" s="1">
        <v>1.8</v>
      </c>
      <c r="H31" s="1">
        <f t="shared" si="4"/>
        <v>12.6</v>
      </c>
      <c r="I31" s="1"/>
      <c r="L31" t="s">
        <v>65</v>
      </c>
    </row>
    <row r="32" spans="1:17" ht="15.75">
      <c r="C32" t="s">
        <v>87</v>
      </c>
      <c r="D32" s="1">
        <v>3.5</v>
      </c>
      <c r="E32" s="1">
        <v>2</v>
      </c>
      <c r="F32" s="1">
        <f t="shared" si="3"/>
        <v>7</v>
      </c>
      <c r="G32" s="1">
        <v>1.8</v>
      </c>
      <c r="H32" s="1">
        <f t="shared" si="4"/>
        <v>12.6</v>
      </c>
      <c r="I32" s="1"/>
      <c r="L32" t="s">
        <v>65</v>
      </c>
    </row>
    <row r="33" spans="1:12" ht="15.75">
      <c r="C33" t="s">
        <v>88</v>
      </c>
      <c r="D33" s="1">
        <v>3</v>
      </c>
      <c r="E33" s="1">
        <v>3.7</v>
      </c>
      <c r="F33" s="1">
        <f t="shared" si="3"/>
        <v>11.100000000000001</v>
      </c>
      <c r="G33" s="1">
        <v>1.8</v>
      </c>
      <c r="H33" s="1">
        <f t="shared" si="4"/>
        <v>19.980000000000004</v>
      </c>
      <c r="I33" s="1"/>
      <c r="L33" t="s">
        <v>65</v>
      </c>
    </row>
    <row r="34" spans="1:12" ht="15.75">
      <c r="C34" t="s">
        <v>89</v>
      </c>
      <c r="D34" s="1">
        <v>3</v>
      </c>
      <c r="E34" s="1">
        <v>3.7</v>
      </c>
      <c r="F34" s="1">
        <f t="shared" si="3"/>
        <v>11.100000000000001</v>
      </c>
      <c r="G34" s="1">
        <v>1.8</v>
      </c>
      <c r="H34" s="1">
        <f t="shared" si="4"/>
        <v>19.980000000000004</v>
      </c>
      <c r="I34" s="1"/>
      <c r="L34" t="s">
        <v>65</v>
      </c>
    </row>
    <row r="35" spans="1:12" ht="15.75">
      <c r="A35" t="s">
        <v>90</v>
      </c>
      <c r="B35" t="s">
        <v>90</v>
      </c>
      <c r="C35" t="s">
        <v>91</v>
      </c>
      <c r="D35" s="1">
        <v>10</v>
      </c>
      <c r="E35" s="1">
        <v>3</v>
      </c>
      <c r="F35" s="1">
        <f t="shared" si="3"/>
        <v>30</v>
      </c>
      <c r="G35" s="1">
        <v>2.5</v>
      </c>
      <c r="H35" s="1">
        <f t="shared" si="4"/>
        <v>75</v>
      </c>
      <c r="I35" s="1"/>
      <c r="L35" t="s">
        <v>65</v>
      </c>
    </row>
    <row r="36" spans="1:12" s="2" customFormat="1" ht="15.75">
      <c r="A36" s="2" t="s">
        <v>92</v>
      </c>
      <c r="F36" s="3">
        <f>SUM(F28,F29:F35)</f>
        <v>428.52500000000009</v>
      </c>
      <c r="G36" s="3"/>
      <c r="H36" s="3">
        <f>SUM(H28,H29:H35)</f>
        <v>1230.45525</v>
      </c>
      <c r="I36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nergyVille Documents Project" ma:contentTypeID="0x01010038FAEB89A73F67439F5DC0DB35A183E500E5AFA70C411DBC4CB1299E2954372C0C" ma:contentTypeVersion="34" ma:contentTypeDescription="" ma:contentTypeScope="" ma:versionID="46ab6a94a238dead946b77f38b70e6ed">
  <xsd:schema xmlns:xsd="http://www.w3.org/2001/XMLSchema" xmlns:xs="http://www.w3.org/2001/XMLSchema" xmlns:p="http://schemas.microsoft.com/office/2006/metadata/properties" xmlns:ns2="668e49d9-a7cc-4463-bf33-58993a54cc59" xmlns:ns3="e56da308-88d8-484b-91ed-aa76d572f01e" targetNamespace="http://schemas.microsoft.com/office/2006/metadata/properties" ma:root="true" ma:fieldsID="39c4388a2a72194ef8a59f21e4c9cc2d" ns2:_="" ns3:_="">
    <xsd:import namespace="668e49d9-a7cc-4463-bf33-58993a54cc59"/>
    <xsd:import namespace="e56da308-88d8-484b-91ed-aa76d572f01e"/>
    <xsd:element name="properties">
      <xsd:complexType>
        <xsd:sequence>
          <xsd:element name="documentManagement">
            <xsd:complexType>
              <xsd:all>
                <xsd:element ref="ns2:Task" minOccurs="0"/>
                <xsd:element ref="ns2:Authors" minOccurs="0"/>
                <xsd:element ref="ns2:Roadmap" minOccurs="0"/>
                <xsd:element ref="ns2:Usage" minOccurs="0"/>
                <xsd:element ref="ns2:Owner_x0028_s_x0029_" minOccurs="0"/>
                <xsd:element ref="ns2:Due_x0020_by" minOccurs="0"/>
                <xsd:element ref="ns3:Folder" minOccurs="0"/>
                <xsd:element ref="ns3:MeetingData" minOccurs="0"/>
                <xsd:element ref="ns3:event"/>
                <xsd:element ref="ns3:Workpackage"/>
                <xsd:element ref="ns2:ef5918871aac4949adbf9c1884f810c2" minOccurs="0"/>
                <xsd:element ref="ns2:p0d8e8f002cf4aa0b1be8c688fa59aed" minOccurs="0"/>
                <xsd:element ref="ns2:hd7464b74e444de1aa82028733c08f6d" minOccurs="0"/>
                <xsd:element ref="ns2:TaxCatchAllLabel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8e49d9-a7cc-4463-bf33-58993a54cc59" elementFormDefault="qualified">
    <xsd:import namespace="http://schemas.microsoft.com/office/2006/documentManagement/types"/>
    <xsd:import namespace="http://schemas.microsoft.com/office/infopath/2007/PartnerControls"/>
    <xsd:element name="Task" ma:index="2" nillable="true" ma:displayName="Task" ma:format="Dropdown" ma:internalName="Task" ma:readOnly="false">
      <xsd:simpleType>
        <xsd:restriction base="dms:Choice">
          <xsd:enumeration value="T1.1"/>
          <xsd:enumeration value="T1.2"/>
          <xsd:enumeration value="T1.3"/>
          <xsd:enumeration value="T2.1"/>
          <xsd:enumeration value="T2.2"/>
          <xsd:enumeration value="T2.3"/>
          <xsd:enumeration value="T3.1"/>
          <xsd:enumeration value="T3.2"/>
          <xsd:enumeration value="T3.3"/>
          <xsd:enumeration value="T4.1"/>
          <xsd:enumeration value="T4.2"/>
          <xsd:enumeration value="T4.3"/>
          <xsd:enumeration value="T5.1"/>
          <xsd:enumeration value="T5.2"/>
          <xsd:enumeration value="T5.3"/>
          <xsd:enumeration value="T6.1"/>
          <xsd:enumeration value="T6.2"/>
          <xsd:enumeration value="T6.3"/>
          <xsd:enumeration value="T6.4"/>
          <xsd:enumeration value="T7.1"/>
          <xsd:enumeration value="T7.2"/>
          <xsd:enumeration value="T7.3"/>
          <xsd:enumeration value="Not applicable"/>
          <xsd:maxLength value="255"/>
        </xsd:restriction>
      </xsd:simpleType>
    </xsd:element>
    <xsd:element name="Authors" ma:index="5" nillable="true" ma:displayName="Authors" ma:list="UserInfo" ma:SharePointGroup="0" ma:internalName="Authors" ma:readOnly="fals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oadmap" ma:index="7" nillable="true" ma:displayName="Roadmap" ma:internalName="Roadmap" ma:readOnly="false">
      <xsd:simpleType>
        <xsd:restriction base="dms:Text">
          <xsd:maxLength value="255"/>
        </xsd:restriction>
      </xsd:simpleType>
    </xsd:element>
    <xsd:element name="Usage" ma:index="8" nillable="true" ma:displayName="Usage" ma:internalName="Usage" ma:readOnly="false">
      <xsd:simpleType>
        <xsd:restriction base="dms:Text">
          <xsd:maxLength value="255"/>
        </xsd:restriction>
      </xsd:simpleType>
    </xsd:element>
    <xsd:element name="Owner_x0028_s_x0029_" ma:index="9" nillable="true" ma:displayName="Owner(s)" ma:internalName="Owner_x0028_s_x0029_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PIE"/>
                    <xsd:enumeration value="EDP"/>
                    <xsd:enumeration value="ENEA"/>
                    <xsd:enumeration value="Energinvest"/>
                    <xsd:enumeration value="IK4"/>
                    <xsd:enumeration value="INESCTEC"/>
                    <xsd:enumeration value="VITO"/>
                  </xsd:restriction>
                </xsd:simpleType>
              </xsd:element>
            </xsd:sequence>
          </xsd:extension>
        </xsd:complexContent>
      </xsd:complexType>
    </xsd:element>
    <xsd:element name="Due_x0020_by" ma:index="10" nillable="true" ma:displayName="Due by" ma:format="DateOnly" ma:internalName="Due_x0020_by" ma:readOnly="false">
      <xsd:simpleType>
        <xsd:restriction base="dms:DateTime"/>
      </xsd:simpleType>
    </xsd:element>
    <xsd:element name="ef5918871aac4949adbf9c1884f810c2" ma:index="21" ma:taxonomy="true" ma:internalName="ef5918871aac4949adbf9c1884f810c2" ma:taxonomyFieldName="Document_x0020_type" ma:displayName="Document type" ma:readOnly="false" ma:fieldId="{ef591887-1aac-4949-adbf-9c1884f810c2}" ma:sspId="fc20e29d-4d9b-411e-9260-307e9281c907" ma:termSetId="a1aca0af-099e-4afb-b49e-8a72fd1501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d8e8f002cf4aa0b1be8c688fa59aed" ma:index="23" nillable="true" ma:taxonomy="true" ma:internalName="p0d8e8f002cf4aa0b1be8c688fa59aed" ma:taxonomyFieldName="document_x0020_status" ma:displayName="Document status" ma:readOnly="false" ma:fieldId="{90d8e8f0-02cf-4aa0-b1be-8c688fa59aed}" ma:sspId="fc20e29d-4d9b-411e-9260-307e9281c907" ma:termSetId="d10d263e-4df2-4b4f-9b9e-71a998f167f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d7464b74e444de1aa82028733c08f6d" ma:index="24" nillable="true" ma:taxonomy="true" ma:internalName="hd7464b74e444de1aa82028733c08f6d" ma:taxonomyFieldName="Work_x0020_packages" ma:displayName="Work packages" ma:readOnly="false" ma:fieldId="{1d7464b7-4e44-4de1-aa82-028733c08f6d}" ma:sspId="fc20e29d-4d9b-411e-9260-307e9281c907" ma:termSetId="d5be66a3-67e6-403b-b03a-f3d0bbe2220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5" nillable="true" ma:displayName="Taxonomy Catch All Column1" ma:hidden="true" ma:list="{affe684d-77ca-4fbb-93f5-baf0c2ccd198}" ma:internalName="TaxCatchAllLabel" ma:readOnly="true" ma:showField="CatchAllDataLabel" ma:web="668e49d9-a7cc-4463-bf33-58993a54c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7" nillable="true" ma:displayName="Taxonomy Catch All Column" ma:hidden="true" ma:list="{affe684d-77ca-4fbb-93f5-baf0c2ccd198}" ma:internalName="TaxCatchAll" ma:readOnly="false" ma:showField="CatchAllData" ma:web="668e49d9-a7cc-4463-bf33-58993a54c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da308-88d8-484b-91ed-aa76d572f01e" elementFormDefault="qualified">
    <xsd:import namespace="http://schemas.microsoft.com/office/2006/documentManagement/types"/>
    <xsd:import namespace="http://schemas.microsoft.com/office/infopath/2007/PartnerControls"/>
    <xsd:element name="Folder" ma:index="11" nillable="true" ma:displayName="Folder" ma:format="Dropdown" ma:internalName="Folder" ma:readOnly="false">
      <xsd:simpleType>
        <xsd:restriction base="dms:Choice">
          <xsd:enumeration value="Shared EnergyVille"/>
          <xsd:enumeration value="Confidential EnergyVille"/>
          <xsd:enumeration value="Confidential EnergyVille + Partners"/>
        </xsd:restriction>
      </xsd:simpleType>
    </xsd:element>
    <xsd:element name="MeetingData" ma:index="14" nillable="true" ma:displayName="Meeting Data" ma:description="(First) date of the meeting" ma:format="DateOnly" ma:internalName="MeetingData" ma:readOnly="false">
      <xsd:simpleType>
        <xsd:restriction base="dms:DateTime"/>
      </xsd:simpleType>
    </xsd:element>
    <xsd:element name="event" ma:index="15" ma:displayName="Meeting type" ma:format="Dropdown" ma:internalName="event" ma:readOnly="false">
      <xsd:simpleType>
        <xsd:restriction base="dms:Choice">
          <xsd:enumeration value="Kick-off Meeting"/>
          <xsd:enumeration value="General Assembly Meeting"/>
          <xsd:enumeration value="EC Review Meeting"/>
          <xsd:enumeration value="Workpackage Meeting"/>
          <xsd:enumeration value="Task meeting"/>
          <xsd:enumeration value="Technical discussion"/>
          <xsd:enumeration value="Technical Steering Committee meeting"/>
          <xsd:enumeration value="Other"/>
          <xsd:enumeration value="not applicable"/>
        </xsd:restriction>
      </xsd:simpleType>
    </xsd:element>
    <xsd:element name="Workpackage" ma:index="16" ma:displayName="Workpackage" ma:format="Dropdown" ma:internalName="Workpackage" ma:readOnly="false">
      <xsd:simpleType>
        <xsd:restriction base="dms:Choice">
          <xsd:enumeration value="WP1"/>
          <xsd:enumeration value="WP2"/>
          <xsd:enumeration value="WP3"/>
          <xsd:enumeration value="WP4"/>
          <xsd:enumeration value="WP5"/>
          <xsd:enumeration value="WP6"/>
          <xsd:enumeration value="WP7"/>
          <xsd:enumeration value="not applicable"/>
        </xsd:restriction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32" nillable="true" ma:displayName="Tags" ma:hidden="true" ma:internalName="MediaServiceAutoTags" ma:readOnly="true">
      <xsd:simpleType>
        <xsd:restriction base="dms:Text"/>
      </xsd:simpleType>
    </xsd:element>
    <xsd:element name="MediaServiceOCR" ma:index="3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38" nillable="true" ma:taxonomy="true" ma:internalName="lcf76f155ced4ddcb4097134ff3c332f" ma:taxonomyFieldName="MediaServiceImageTags" ma:displayName="Image Tags" ma:readOnly="false" ma:fieldId="{5cf76f15-5ced-4ddc-b409-7134ff3c332f}" ma:taxonomyMulti="true" ma:sspId="fc20e29d-4d9b-411e-9260-307e9281c9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6" ma:displayName="Title"/>
        <xsd:element ref="dc:subject" minOccurs="0" maxOccurs="1" ma:index="13" ma:displayName="Subject"/>
        <xsd:element ref="dc:description" minOccurs="0" maxOccurs="1"/>
        <xsd:element name="keywords" minOccurs="0" maxOccurs="1" type="xsd:string" ma:index="1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age xmlns="668e49d9-a7cc-4463-bf33-58993a54cc59" xsi:nil="true"/>
    <lcf76f155ced4ddcb4097134ff3c332f xmlns="e56da308-88d8-484b-91ed-aa76d572f01e">
      <Terms xmlns="http://schemas.microsoft.com/office/infopath/2007/PartnerControls"/>
    </lcf76f155ced4ddcb4097134ff3c332f>
    <MeetingData xmlns="e56da308-88d8-484b-91ed-aa76d572f01e" xsi:nil="true"/>
    <p0d8e8f002cf4aa0b1be8c688fa59aed xmlns="668e49d9-a7cc-4463-bf33-58993a54cc59">
      <Terms xmlns="http://schemas.microsoft.com/office/infopath/2007/PartnerControls"/>
    </p0d8e8f002cf4aa0b1be8c688fa59aed>
    <Task xmlns="668e49d9-a7cc-4463-bf33-58993a54cc59" xsi:nil="true"/>
    <TaxCatchAll xmlns="668e49d9-a7cc-4463-bf33-58993a54cc59" xsi:nil="true"/>
    <Workpackage xmlns="e56da308-88d8-484b-91ed-aa76d572f01e"/>
    <Folder xmlns="e56da308-88d8-484b-91ed-aa76d572f01e" xsi:nil="true"/>
    <Roadmap xmlns="668e49d9-a7cc-4463-bf33-58993a54cc59" xsi:nil="true"/>
    <Authors xmlns="668e49d9-a7cc-4463-bf33-58993a54cc59">
      <UserInfo>
        <DisplayName/>
        <AccountId xsi:nil="true"/>
        <AccountType/>
      </UserInfo>
    </Authors>
    <Owner_x0028_s_x0029_ xmlns="668e49d9-a7cc-4463-bf33-58993a54cc59" xsi:nil="true"/>
    <hd7464b74e444de1aa82028733c08f6d xmlns="668e49d9-a7cc-4463-bf33-58993a54cc59">
      <Terms xmlns="http://schemas.microsoft.com/office/infopath/2007/PartnerControls"/>
    </hd7464b74e444de1aa82028733c08f6d>
    <event xmlns="e56da308-88d8-484b-91ed-aa76d572f01e"/>
    <Due_x0020_by xmlns="668e49d9-a7cc-4463-bf33-58993a54cc59" xsi:nil="true"/>
    <ef5918871aac4949adbf9c1884f810c2 xmlns="668e49d9-a7cc-4463-bf33-58993a54cc59">
      <Terms xmlns="http://schemas.microsoft.com/office/infopath/2007/PartnerControls"/>
    </ef5918871aac4949adbf9c1884f810c2>
  </documentManagement>
</p:properties>
</file>

<file path=customXml/itemProps1.xml><?xml version="1.0" encoding="utf-8"?>
<ds:datastoreItem xmlns:ds="http://schemas.openxmlformats.org/officeDocument/2006/customXml" ds:itemID="{2E31C699-95E8-4529-9785-2A315718126A}"/>
</file>

<file path=customXml/itemProps2.xml><?xml version="1.0" encoding="utf-8"?>
<ds:datastoreItem xmlns:ds="http://schemas.openxmlformats.org/officeDocument/2006/customXml" ds:itemID="{2900CC36-B3F0-44FF-9627-7D57E997F94E}"/>
</file>

<file path=customXml/itemProps3.xml><?xml version="1.0" encoding="utf-8"?>
<ds:datastoreItem xmlns:ds="http://schemas.openxmlformats.org/officeDocument/2006/customXml" ds:itemID="{4641AA24-69E4-44FE-B57B-2EF72345F2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EnergInvest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Lieven Vanstraelen</dc:creator>
  <cp:keywords/>
  <dc:description/>
  <cp:lastModifiedBy/>
  <cp:revision/>
  <dcterms:created xsi:type="dcterms:W3CDTF">2014-12-07T17:15:43Z</dcterms:created>
  <dcterms:modified xsi:type="dcterms:W3CDTF">2022-07-08T17:47:01Z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0x01010038FAEB89A73F67439F5DC0DB35A183E500E5AFA70C411DBC4CB1299E2954372C0C</vt:lpwstr>
  </property>
  <property fmtid="{D5CDD505-2E9C-101B-9397-08002B2CF9AE}" pid="3" name="document status">
    <vt:lpwstr/>
  </property>
  <property fmtid="{D5CDD505-2E9C-101B-9397-08002B2CF9AE}" pid="4" name="MediaServiceImageTags">
    <vt:lpwstr/>
  </property>
  <property fmtid="{D5CDD505-2E9C-101B-9397-08002B2CF9AE}" pid="5" name="Work packages">
    <vt:lpwstr/>
  </property>
  <property fmtid="{D5CDD505-2E9C-101B-9397-08002B2CF9AE}" pid="6" name="Document type">
    <vt:lpwstr/>
  </property>
</Properties>
</file>